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À lire" sheetId="1" state="visible" r:id="rId1"/>
    <sheet name="Délais et garanties (3.1)" sheetId="2" state="visible" r:id="rId2"/>
    <sheet name="Hypothèque légale (3.2)" sheetId="3" state="visible" r:id="rId3"/>
    <sheet name="Art. 86 SIA 118 (3.3)" sheetId="4" state="visible" r:id="rId4"/>
    <sheet name="Rapport de régie (3.4)" sheetId="5" state="visible" r:id="rId5"/>
    <sheet name="Renchérissement (3.5)" sheetId="6" state="visible" r:id="rId6"/>
    <sheet name="Prorata EG (3.6)" sheetId="7" state="visible" r:id="rId7"/>
    <sheet name="Comparatif CO - SIA 118" sheetId="8" state="visible" r:id="rId8"/>
    <sheet name="12 clauses EG" sheetId="9" state="visible" r:id="rId9"/>
  </sheets>
  <definedNames/>
  <calcPr calcId="124519" fullCalcOnLoad="1"/>
</workbook>
</file>

<file path=xl/styles.xml><?xml version="1.0" encoding="utf-8"?>
<styleSheet xmlns="http://schemas.openxmlformats.org/spreadsheetml/2006/main">
  <numFmts count="5">
    <numFmt numFmtId="164" formatCode="yyyy-mm-dd"/>
    <numFmt numFmtId="165" formatCode="dd.mm.yyyy"/>
    <numFmt numFmtId="166" formatCode="0.0"/>
    <numFmt numFmtId="167" formatCode="0.0000%"/>
    <numFmt numFmtId="168" formatCode="0.0000"/>
  </numFmts>
  <fonts count="7">
    <font>
      <name val="Calibri"/>
      <family val="2"/>
      <color theme="1"/>
      <sz val="11"/>
      <scheme val="minor"/>
    </font>
    <font>
      <name val="Calibri"/>
      <b val="1"/>
      <color rgb="001E293B"/>
      <sz val="16"/>
    </font>
    <font>
      <name val="Calibri"/>
      <i val="1"/>
      <color rgb="0064748B"/>
      <sz val="10"/>
    </font>
    <font>
      <name val="Calibri"/>
      <color rgb="001E293B"/>
      <sz val="10"/>
    </font>
    <font>
      <name val="Calibri"/>
      <b val="1"/>
      <color rgb="001E293B"/>
      <sz val="10"/>
    </font>
    <font>
      <name val="Calibri"/>
      <b val="1"/>
      <color rgb="001D4ED8"/>
      <sz val="10"/>
    </font>
    <font>
      <name val="Calibri"/>
      <b val="1"/>
      <color rgb="00FFFFFF"/>
      <sz val="10"/>
    </font>
  </fonts>
  <fills count="5">
    <fill>
      <patternFill/>
    </fill>
    <fill>
      <patternFill patternType="gray125"/>
    </fill>
    <fill>
      <patternFill patternType="solid">
        <fgColor rgb="00FFFBEB"/>
      </patternFill>
    </fill>
    <fill>
      <patternFill patternType="solid">
        <fgColor rgb="00DBEAFE"/>
      </patternFill>
    </fill>
    <fill>
      <patternFill patternType="solid">
        <fgColor rgb="002563EB"/>
      </patternFill>
    </fill>
  </fills>
  <borders count="2">
    <border>
      <left/>
      <right/>
      <top/>
      <bottom/>
      <diagonal/>
    </border>
    <border>
      <left style="thin">
        <color rgb="00E2E8F0"/>
      </left>
      <right style="thin">
        <color rgb="00E2E8F0"/>
      </right>
      <top style="thin">
        <color rgb="00E2E8F0"/>
      </top>
      <bottom style="thin">
        <color rgb="00E2E8F0"/>
      </bottom>
    </border>
  </borders>
  <cellStyleXfs count="1">
    <xf numFmtId="0" fontId="0" fillId="0" borderId="0"/>
  </cellStyleXfs>
  <cellXfs count="23">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4" fillId="0" borderId="0" applyAlignment="1" pivotButton="0" quotePrefix="0" xfId="0">
      <alignment vertical="top" wrapText="1"/>
    </xf>
    <xf numFmtId="0" fontId="1" fillId="0" borderId="0" pivotButton="0" quotePrefix="0" xfId="0"/>
    <xf numFmtId="0" fontId="2" fillId="0" borderId="0" pivotButton="0" quotePrefix="0" xfId="0"/>
    <xf numFmtId="165" fontId="5" fillId="2" borderId="1" pivotButton="0" quotePrefix="0" xfId="0"/>
    <xf numFmtId="4" fontId="5" fillId="2" borderId="1" pivotButton="0" quotePrefix="0" xfId="0"/>
    <xf numFmtId="1" fontId="5" fillId="2" borderId="1" pivotButton="0" quotePrefix="0" xfId="0"/>
    <xf numFmtId="165" fontId="4" fillId="3" borderId="1" pivotButton="0" quotePrefix="0" xfId="0"/>
    <xf numFmtId="4" fontId="4" fillId="3" borderId="1" pivotButton="0" quotePrefix="0" xfId="0"/>
    <xf numFmtId="0" fontId="6" fillId="4" borderId="0" applyAlignment="1" pivotButton="0" quotePrefix="0" xfId="0">
      <alignment horizontal="center" wrapText="1"/>
    </xf>
    <xf numFmtId="2" fontId="5" fillId="2" borderId="1" pivotButton="0" quotePrefix="0" xfId="0"/>
    <xf numFmtId="166" fontId="5" fillId="2" borderId="1" pivotButton="0" quotePrefix="0" xfId="0"/>
    <xf numFmtId="167" fontId="4" fillId="3" borderId="1" pivotButton="0" quotePrefix="0" xfId="0"/>
    <xf numFmtId="166" fontId="4" fillId="3" borderId="1" pivotButton="0" quotePrefix="0" xfId="0"/>
    <xf numFmtId="3" fontId="5" fillId="2" borderId="1" pivotButton="0" quotePrefix="0" xfId="0"/>
    <xf numFmtId="2" fontId="4" fillId="3" borderId="1" pivotButton="0" quotePrefix="0" xfId="0"/>
    <xf numFmtId="168" fontId="4" fillId="3" borderId="1" pivotButton="0" quotePrefix="0" xfId="0"/>
    <xf numFmtId="0" fontId="6" fillId="4" borderId="0" applyAlignment="1" pivotButton="0" quotePrefix="0" xfId="0">
      <alignment horizontal="center" vertical="center" wrapText="1"/>
    </xf>
    <xf numFmtId="0" fontId="4" fillId="0" borderId="1" applyAlignment="1" pivotButton="0" quotePrefix="0" xfId="0">
      <alignment vertical="top" wrapText="1"/>
    </xf>
    <xf numFmtId="0" fontId="3"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0"/>
  <sheetViews>
    <sheetView showGridLines="0" workbookViewId="0">
      <selection activeCell="A1" sqref="A1"/>
    </sheetView>
  </sheetViews>
  <sheetFormatPr baseColWidth="8" defaultRowHeight="15"/>
  <cols>
    <col width="150" customWidth="1" min="1" max="1"/>
  </cols>
  <sheetData>
    <row r="1">
      <c r="A1" s="1" t="inlineStr">
        <is>
          <t>ACIP 2026 : contrats, juridique et SIA 118 dans le bâtiment suisse</t>
        </is>
      </c>
    </row>
    <row r="2">
      <c r="A2" s="2" t="inlineStr">
        <is>
          <t>Art Construction Index de Prix · art-construction.ch/outils/ · classeur de référence des outils 3.1 à 3.6</t>
        </is>
      </c>
    </row>
    <row r="3">
      <c r="A3" s="3" t="inlineStr"/>
    </row>
    <row r="4">
      <c r="A4" s="4" t="inlineStr">
        <is>
          <t>Contenu</t>
        </is>
      </c>
    </row>
    <row r="5">
      <c r="A5" s="3" t="inlineStr">
        <is>
          <t>• Comparatif : ancien CO, CO révisé (dès le 01.01.2026) et SIA 118, dix critères.</t>
        </is>
      </c>
    </row>
    <row r="6">
      <c r="A6" s="3" t="inlineStr">
        <is>
          <t>• Délais et garanties, hypothèque légale, art. 86 SIA 118, rapport de régie, renchérissement, retenues d'entreprise générale : formules à adapter (cellules jaunes).</t>
        </is>
      </c>
    </row>
    <row r="7">
      <c r="A7" s="3" t="inlineStr">
        <is>
          <t>• Clauses : les 12 clauses à biffer ou à négocier dans un contrat avec une entreprise générale.</t>
        </is>
      </c>
    </row>
    <row r="8">
      <c r="A8" s="3" t="inlineStr"/>
    </row>
    <row r="9">
      <c r="A9" s="4" t="inlineStr">
        <is>
          <t>Avertissement</t>
        </is>
      </c>
    </row>
    <row r="10">
      <c r="A10" s="3" t="inlineStr">
        <is>
          <t>Sources : texte de la révision du Code des obligations (FF 2025 18) et norme SIA 118 (édition 2013). Information indicative qui ne remplace pas l'avis d'un juriste ; les délais de péremption et de prescription ne pardonnent pas.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78" customWidth="1" min="1" max="1"/>
    <col width="18" customWidth="1" min="2" max="2"/>
    <col width="18" customWidth="1" min="3" max="3"/>
    <col width="18" customWidth="1" min="4" max="4"/>
    <col width="18" customWidth="1" min="5" max="5"/>
  </cols>
  <sheetData>
    <row r="1">
      <c r="A1" s="5" t="inlineStr">
        <is>
          <t>3.1 · Délais de garantie, retenue et cautionnement</t>
        </is>
      </c>
    </row>
    <row r="2">
      <c r="A2" s="6" t="inlineStr">
        <is>
          <t>Cellules jaunes = à saisir. Dates de la révision du CO (FF 2025 18) et de la SIA 118:2013. Information indicative.</t>
        </is>
      </c>
    </row>
    <row r="4">
      <c r="A4" s="3" t="inlineStr">
        <is>
          <t>Date de réception de l'ouvrage</t>
        </is>
      </c>
      <c r="B4" s="7" t="n">
        <v>45962</v>
      </c>
    </row>
    <row r="5">
      <c r="A5" s="3" t="inlineStr">
        <is>
          <t>Date de découverte du défaut</t>
        </is>
      </c>
      <c r="B5" s="7" t="n">
        <v>46143</v>
      </c>
    </row>
    <row r="6">
      <c r="A6" s="3" t="inlineStr">
        <is>
          <t>Montant total des travaux HT (CHF)</t>
        </is>
      </c>
      <c r="B6" s="8" t="n">
        <v>250000</v>
      </c>
    </row>
    <row r="7">
      <c r="A7" s="3" t="inlineStr">
        <is>
          <t>Contrat conclu dès le 01.01.2026 (1 = oui, 0 = non)</t>
        </is>
      </c>
      <c r="B7" s="9" t="n">
        <v>1</v>
      </c>
    </row>
    <row r="9">
      <c r="A9" s="3" t="inlineStr">
        <is>
          <t>Fin du délai de dénonciation SIA 118 (2 ans, art. 172)</t>
        </is>
      </c>
      <c r="B9" s="10">
        <f>EDATE(B4,24)</f>
        <v/>
      </c>
    </row>
    <row r="10">
      <c r="A10" s="3" t="inlineStr">
        <is>
          <t>Prescription de 5 ans (art. 371 CO, art. 180 SIA 118)</t>
        </is>
      </c>
      <c r="B10" s="10">
        <f>EDATE(B4,60)</f>
        <v/>
      </c>
    </row>
    <row r="11">
      <c r="A11" s="3" t="inlineStr">
        <is>
          <t>Code des obligations révisé : date limite d'avis (découverte + 60 jours, art. 367 al. 1bis, 370 al. 4 CO)</t>
        </is>
      </c>
      <c r="B11" s="10">
        <f>B5+60</f>
        <v/>
      </c>
    </row>
    <row r="12">
      <c r="A12" s="3" t="inlineStr">
        <is>
          <t>SIA 118 : date limite d'avis (0 = avis immédiat dès la découverte)</t>
        </is>
      </c>
      <c r="B12" s="10">
        <f>IF(B5&lt;=B9,IF(B7&gt;=1,MAX(B9,B5+60),B9),IF(B7&gt;=1,B5+60,0))</f>
        <v/>
      </c>
    </row>
    <row r="13">
      <c r="A13" s="3" t="inlineStr">
        <is>
          <t>Retenue de garantie sur acomptes (art. 150 SIA 118)</t>
        </is>
      </c>
      <c r="B13" s="11">
        <f>ROUND(MIN(IF(B6&lt;=500000,B6*10/100,MAX(B6*5/100,50000)),2000000),2)</f>
        <v/>
      </c>
    </row>
    <row r="14">
      <c r="A14" s="3" t="inlineStr">
        <is>
          <t>Cautionnement solidaire (art. 181 SIA 118)</t>
        </is>
      </c>
      <c r="B14" s="11">
        <f>ROUND(IF(B6&lt;=300000,B6*10/100,MIN(MAX(B6*5/100,30000),2000000)),2)</f>
        <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78" customWidth="1" min="1" max="1"/>
    <col width="18" customWidth="1" min="2" max="2"/>
    <col width="18" customWidth="1" min="3" max="3"/>
    <col width="18" customWidth="1" min="4" max="4"/>
    <col width="18" customWidth="1" min="5" max="5"/>
  </cols>
  <sheetData>
    <row r="1">
      <c r="A1" s="5" t="inlineStr">
        <is>
          <t>3.2 · Date butoir de l'hypothèque légale des artisans (art. 839 al. 2 CC)</t>
        </is>
      </c>
    </row>
    <row r="2">
      <c r="A2" s="6" t="inlineStr">
        <is>
          <t>Achèvement + 4 mois, de quantième à quantième. Inscription au Journal du Registre foncier AVANT l'échéance. Information indicative.</t>
        </is>
      </c>
    </row>
    <row r="4">
      <c r="A4" s="3" t="inlineStr">
        <is>
          <t>Date du dernier jour de travail effectif (prestation contractuelle essentielle)</t>
        </is>
      </c>
      <c r="B4" s="7" t="n">
        <v>46096</v>
      </c>
    </row>
    <row r="5">
      <c r="A5" s="3" t="inlineStr">
        <is>
          <t>Montant de la facture impayée TTC (CHF)</t>
        </is>
      </c>
      <c r="B5" s="8" t="n">
        <v>48500</v>
      </c>
    </row>
    <row r="6">
      <c r="A6" s="3" t="inlineStr">
        <is>
          <t>Date d'exigibilité</t>
        </is>
      </c>
      <c r="B6" s="7" t="n">
        <v>46127</v>
      </c>
    </row>
    <row r="7">
      <c r="A7" s="3" t="inlineStr">
        <is>
          <t>Date de calcul des intérêts (aujourd'hui)</t>
        </is>
      </c>
      <c r="B7" s="7" t="n">
        <v>46332</v>
      </c>
    </row>
    <row r="9">
      <c r="A9" s="3" t="inlineStr">
        <is>
          <t>Date butoir : inscription au Registre foncier au plus tard le</t>
        </is>
      </c>
      <c r="B9" s="10">
        <f>EDATE(B4,4)</f>
        <v/>
      </c>
    </row>
    <row r="10">
      <c r="A10" s="3" t="inlineStr">
        <is>
          <t>J − 30 : dernier rappel et mise en demeure</t>
        </is>
      </c>
      <c r="B10" s="10">
        <f>B9-30</f>
        <v/>
      </c>
    </row>
    <row r="11">
      <c r="A11" s="3" t="inlineStr">
        <is>
          <t>J − 15 : constitution du dossier</t>
        </is>
      </c>
      <c r="B11" s="10">
        <f>B9-15</f>
        <v/>
      </c>
    </row>
    <row r="12">
      <c r="A12" s="3" t="inlineStr">
        <is>
          <t>J − 7 : requête de mesures superprovisoires (art. 265 CPC)</t>
        </is>
      </c>
      <c r="B12" s="10">
        <f>B9-7</f>
        <v/>
      </c>
    </row>
    <row r="13">
      <c r="A13" s="3" t="inlineStr">
        <is>
          <t>Intérêts moratoires 5 % jusqu'à la date butoir (art. 104 CO)</t>
        </is>
      </c>
      <c r="B13" s="11">
        <f>ROUND(B5*5/100*MAX(0,B9-B6)/365,2)</f>
        <v/>
      </c>
    </row>
    <row r="14">
      <c r="A14" s="3" t="inlineStr">
        <is>
          <t>Intérêts moratoires 5 % jusqu'à la date de calcul</t>
        </is>
      </c>
      <c r="B14" s="11">
        <f>ROUND(B5*5/100*MAX(0,B7-B6)/365,2)</f>
        <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78" customWidth="1" min="1" max="1"/>
    <col width="18" customWidth="1" min="2" max="2"/>
    <col width="18" customWidth="1" min="3" max="3"/>
    <col width="18" customWidth="1" min="4" max="4"/>
    <col width="18" customWidth="1" min="5" max="5"/>
  </cols>
  <sheetData>
    <row r="1">
      <c r="A1" s="5" t="inlineStr">
        <is>
          <t>3.3 · Variation de quantité : règle des ±20 % (art. 86 SIA 118)</t>
        </is>
      </c>
    </row>
    <row r="2">
      <c r="A2" s="6" t="inlineStr">
        <is>
          <t>Entre 80 % et 120 % : prix inchangé. Dessous : frais fixes non amortis. Dessus : nouveau prix sur l'excédent seulement.</t>
        </is>
      </c>
    </row>
    <row r="4">
      <c r="A4" s="3" t="inlineStr">
        <is>
          <t>Quantité initiale prévue au devis (Q0)</t>
        </is>
      </c>
      <c r="B4" s="8" t="n">
        <v>100</v>
      </c>
    </row>
    <row r="5">
      <c r="A5" s="3" t="inlineStr">
        <is>
          <t>Quantité exécutée au métré final (Q1)</t>
        </is>
      </c>
      <c r="B5" s="8" t="n">
        <v>160</v>
      </c>
    </row>
    <row r="6">
      <c r="A6" s="3" t="inlineStr">
        <is>
          <t>Prix unitaire initial du contrat (PU0, CHF)</t>
        </is>
      </c>
      <c r="B6" s="8" t="n">
        <v>120</v>
      </c>
    </row>
    <row r="7">
      <c r="A7" s="3" t="inlineStr">
        <is>
          <t>Part des frais fixes, frais généraux et bénéfice dans le PU (%)</t>
        </is>
      </c>
      <c r="B7" s="9" t="n">
        <v>25</v>
      </c>
    </row>
    <row r="8">
      <c r="A8" s="3" t="inlineStr">
        <is>
          <t>Prix complémentaire convenu pour l'excédent (CHF) : par défaut le coût variable</t>
        </is>
      </c>
      <c r="B8" s="8">
        <f>ROUND(B6*(1-B7/100),2)</f>
        <v/>
      </c>
    </row>
    <row r="10">
      <c r="A10" s="3" t="inlineStr">
        <is>
          <t>Seuil bas (80 % de Q0)</t>
        </is>
      </c>
      <c r="B10" s="11">
        <f>B4*0.8</f>
        <v/>
      </c>
    </row>
    <row r="11">
      <c r="A11" s="3" t="inlineStr">
        <is>
          <t>Seuil haut (120 % de Q0)</t>
        </is>
      </c>
      <c r="B11" s="11">
        <f>B4*1.2</f>
        <v/>
      </c>
    </row>
    <row r="12">
      <c r="A12" s="3" t="inlineStr">
        <is>
          <t>Frais fixes unitaires (PU0 × part fixe)</t>
        </is>
      </c>
      <c r="B12" s="11">
        <f>B6*B7/100</f>
        <v/>
      </c>
    </row>
    <row r="13">
      <c r="A13" s="3" t="inlineStr">
        <is>
          <t>Supplément pour frais fixes non amortis (sous-quantité)</t>
        </is>
      </c>
      <c r="B13" s="11">
        <f>IF(B5&lt;B10,ROUND((B10-B5)*B12,2),0)</f>
        <v/>
      </c>
    </row>
    <row r="14">
      <c r="A14" s="3" t="inlineStr">
        <is>
          <t>Montant au prix initial (jusqu'à 120 % de Q0 ou Q1 si moins)</t>
        </is>
      </c>
      <c r="B14" s="11">
        <f>IF(B5&gt;B11,ROUND(B11*B6,2),ROUND(B5*B6,2))</f>
        <v/>
      </c>
    </row>
    <row r="15">
      <c r="A15" s="3" t="inlineStr">
        <is>
          <t>Quantité excédant 120 % de Q0</t>
        </is>
      </c>
      <c r="B15" s="11">
        <f>IF(B5&gt;B11,B5-B11,0)</f>
        <v/>
      </c>
    </row>
    <row r="16">
      <c r="A16" s="3" t="inlineStr">
        <is>
          <t>Montant de l'excédent au prix complémentaire</t>
        </is>
      </c>
      <c r="B16" s="11">
        <f>ROUND(B15*B8,2)</f>
        <v/>
      </c>
    </row>
    <row r="17">
      <c r="A17" s="3" t="inlineStr">
        <is>
          <t>Montant total HT de la position après avenant</t>
        </is>
      </c>
      <c r="B17" s="11">
        <f>ROUND(B14+B16+B13,2)</f>
        <v/>
      </c>
    </row>
    <row r="18">
      <c r="A18" s="3" t="inlineStr">
        <is>
          <t>Prix unitaire compensé (sous-quantité)</t>
        </is>
      </c>
      <c r="B18" s="11">
        <f>IF(B5&lt;B10,ROUND(B6+B13/B5,2),B6)</f>
        <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78" customWidth="1" min="1" max="1"/>
    <col width="18" customWidth="1" min="2" max="2"/>
    <col width="18" customWidth="1" min="3" max="3"/>
    <col width="18" customWidth="1" min="4" max="4"/>
    <col width="18" customWidth="1" min="5" max="5"/>
  </cols>
  <sheetData>
    <row r="1">
      <c r="A1" s="5" t="inlineStr">
        <is>
          <t>3.4 · Rapport de régie (art. 47 SIA 118) : totaux</t>
        </is>
      </c>
    </row>
    <row r="2">
      <c r="A2" s="6" t="inlineStr">
        <is>
          <t>Tarifs de régie moyens ACIP 2026, Gros Œuvre. Majoration : 0, 25, 50 ou 100 % selon votre convention collective (art. 51).</t>
        </is>
      </c>
    </row>
    <row r="4">
      <c r="A4" s="12" t="inlineStr">
        <is>
          <t>Qualification</t>
        </is>
      </c>
      <c r="B4" s="12" t="inlineStr">
        <is>
          <t>Heures</t>
        </is>
      </c>
      <c r="C4" s="12" t="inlineStr">
        <is>
          <t>Tarif (CHF/h)</t>
        </is>
      </c>
      <c r="D4" s="12" t="inlineStr">
        <is>
          <t>Majoration (%)</t>
        </is>
      </c>
      <c r="E4" s="12" t="inlineStr">
        <is>
          <t>Montant (CHF)</t>
        </is>
      </c>
    </row>
    <row r="5">
      <c r="A5" s="3" t="inlineStr">
        <is>
          <t>Chef d'équipe</t>
        </is>
      </c>
      <c r="B5" s="13" t="n">
        <v>0</v>
      </c>
      <c r="C5" s="8" t="n">
        <v>122</v>
      </c>
      <c r="D5" s="9" t="n">
        <v>0</v>
      </c>
      <c r="E5" s="11">
        <f>ROUND(B5*C5*(1+D5/100),2)</f>
        <v/>
      </c>
    </row>
    <row r="6">
      <c r="A6" s="3" t="inlineStr">
        <is>
          <t>Compagnon CFC</t>
        </is>
      </c>
      <c r="B6" s="13" t="n">
        <v>8</v>
      </c>
      <c r="C6" s="8" t="n">
        <v>108</v>
      </c>
      <c r="D6" s="9" t="n">
        <v>25</v>
      </c>
      <c r="E6" s="11">
        <f>ROUND(B6*C6*(1+D6/100),2)</f>
        <v/>
      </c>
    </row>
    <row r="7">
      <c r="A7" s="3" t="inlineStr">
        <is>
          <t>Aide</t>
        </is>
      </c>
      <c r="B7" s="13" t="n">
        <v>8</v>
      </c>
      <c r="C7" s="8" t="n">
        <v>96</v>
      </c>
      <c r="D7" s="9" t="n">
        <v>0</v>
      </c>
      <c r="E7" s="11">
        <f>ROUND(B7*C7*(1+D7/100),2)</f>
        <v/>
      </c>
    </row>
    <row r="8">
      <c r="A8" s="3" t="inlineStr">
        <is>
          <t>Apprenti</t>
        </is>
      </c>
      <c r="B8" s="13" t="n">
        <v>0</v>
      </c>
      <c r="C8" s="8" t="n">
        <v>48</v>
      </c>
      <c r="D8" s="9" t="n">
        <v>0</v>
      </c>
      <c r="E8" s="11">
        <f>ROUND(B8*C8*(1+D8/100),2)</f>
        <v/>
      </c>
    </row>
    <row r="10">
      <c r="A10" s="12" t="inlineStr">
        <is>
          <t>Matériaux</t>
        </is>
      </c>
      <c r="B10" s="12" t="inlineStr">
        <is>
          <t>Quantité</t>
        </is>
      </c>
      <c r="C10" s="12" t="inlineStr">
        <is>
          <t>Prix unitaire</t>
        </is>
      </c>
      <c r="D10" s="12" t="inlineStr"/>
      <c r="E10" s="12" t="inlineStr">
        <is>
          <t>Montant (CHF)</t>
        </is>
      </c>
    </row>
    <row r="11">
      <c r="A11" s="3" t="inlineStr">
        <is>
          <t>Matériau 1</t>
        </is>
      </c>
      <c r="B11" s="13" t="n">
        <v>3</v>
      </c>
      <c r="C11" s="8" t="n">
        <v>45.5</v>
      </c>
      <c r="E11" s="11">
        <f>ROUND(B11*C11,2)</f>
        <v/>
      </c>
    </row>
    <row r="12">
      <c r="A12" s="3" t="inlineStr">
        <is>
          <t>Matériau 2</t>
        </is>
      </c>
      <c r="B12" s="13" t="n">
        <v>0</v>
      </c>
      <c r="C12" s="8" t="n">
        <v>0</v>
      </c>
      <c r="E12" s="11">
        <f>ROUND(B12*C12,2)</f>
        <v/>
      </c>
    </row>
    <row r="13">
      <c r="A13" s="3" t="inlineStr">
        <is>
          <t>Matériau 3</t>
        </is>
      </c>
      <c r="B13" s="13" t="n">
        <v>0</v>
      </c>
      <c r="C13" s="8" t="n">
        <v>0</v>
      </c>
      <c r="E13" s="11">
        <f>ROUND(B13*C13,2)</f>
        <v/>
      </c>
    </row>
    <row r="15">
      <c r="A15" s="12" t="inlineStr">
        <is>
          <t>Machines et outillage</t>
        </is>
      </c>
      <c r="B15" s="12" t="inlineStr">
        <is>
          <t>Heures</t>
        </is>
      </c>
      <c r="C15" s="12" t="inlineStr">
        <is>
          <t>Prix horaire</t>
        </is>
      </c>
      <c r="D15" s="12" t="inlineStr"/>
      <c r="E15" s="12" t="inlineStr">
        <is>
          <t>Montant (CHF)</t>
        </is>
      </c>
    </row>
    <row r="16">
      <c r="A16" s="3" t="inlineStr">
        <is>
          <t>Machine 1</t>
        </is>
      </c>
      <c r="B16" s="13" t="n">
        <v>2</v>
      </c>
      <c r="C16" s="8" t="n">
        <v>60</v>
      </c>
      <c r="E16" s="11">
        <f>ROUND(B16*C16,2)</f>
        <v/>
      </c>
    </row>
    <row r="17">
      <c r="A17" s="3" t="inlineStr">
        <is>
          <t>Machine 2</t>
        </is>
      </c>
      <c r="B17" s="13" t="n">
        <v>0</v>
      </c>
      <c r="C17" s="8" t="n">
        <v>0</v>
      </c>
      <c r="E17" s="11">
        <f>ROUND(B17*C17,2)</f>
        <v/>
      </c>
    </row>
    <row r="19">
      <c r="A19" s="3" t="inlineStr">
        <is>
          <t>Main-d'œuvre</t>
        </is>
      </c>
      <c r="E19" s="11">
        <f>SUM(E5:E8)</f>
        <v/>
      </c>
    </row>
    <row r="20">
      <c r="A20" s="3" t="inlineStr">
        <is>
          <t>Matériaux</t>
        </is>
      </c>
      <c r="E20" s="11">
        <f>SUM(E11:E13)</f>
        <v/>
      </c>
    </row>
    <row r="21">
      <c r="A21" s="3" t="inlineStr">
        <is>
          <t>Machines</t>
        </is>
      </c>
      <c r="E21" s="11">
        <f>SUM(E16:E17)</f>
        <v/>
      </c>
    </row>
    <row r="22">
      <c r="A22" s="3" t="inlineStr">
        <is>
          <t>Total brut HT</t>
        </is>
      </c>
      <c r="E22" s="11">
        <f>E19+E20+E21</f>
        <v/>
      </c>
    </row>
    <row r="23">
      <c r="A23" s="3" t="inlineStr">
        <is>
          <t>Rabais contractuel (%)</t>
        </is>
      </c>
      <c r="B23" s="14" t="n">
        <v>5</v>
      </c>
      <c r="E23" s="11">
        <f>ROUND(E22*B23/100,2)</f>
        <v/>
      </c>
    </row>
    <row r="24">
      <c r="A24" s="3" t="inlineStr">
        <is>
          <t>Total net HT</t>
        </is>
      </c>
      <c r="E24" s="11">
        <f>E22-E23</f>
        <v/>
      </c>
    </row>
    <row r="25">
      <c r="A25" s="3" t="inlineStr">
        <is>
          <t>TVA (%)</t>
        </is>
      </c>
      <c r="B25" s="14" t="n">
        <v>8.1</v>
      </c>
      <c r="E25" s="11">
        <f>ROUND(E24*B25/100,2)</f>
        <v/>
      </c>
    </row>
    <row r="26">
      <c r="A26" s="3" t="inlineStr">
        <is>
          <t>Total TTC</t>
        </is>
      </c>
      <c r="E26" s="11">
        <f>E24+E25</f>
        <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78" customWidth="1" min="1" max="1"/>
    <col width="18" customWidth="1" min="2" max="2"/>
    <col width="18" customWidth="1" min="3" max="3"/>
    <col width="18" customWidth="1" min="4" max="4"/>
    <col width="18" customWidth="1" min="5" max="5"/>
  </cols>
  <sheetData>
    <row r="1">
      <c r="A1" s="5" t="inlineStr">
        <is>
          <t>3.5 · Renchérissement : indice des coûts de production (SIA 123) et méthode paramétrique (SIA 122)</t>
        </is>
      </c>
    </row>
    <row r="2">
      <c r="A2" s="6" t="inlineStr">
        <is>
          <t>Date de référence : dépôt de l'offre (art. 62 SIA 118). Indices : ceux de votre contrat.</t>
        </is>
      </c>
    </row>
    <row r="3">
      <c r="A3" s="12" t="inlineStr">
        <is>
          <t>Mode 1 : indice des coûts de production (ICP, SIA 123)</t>
        </is>
      </c>
    </row>
    <row r="4">
      <c r="A4" s="3" t="inlineStr">
        <is>
          <t>Montant de la situation d'acompte HT (P0)</t>
        </is>
      </c>
      <c r="B4" s="8" t="n">
        <v>200000</v>
      </c>
    </row>
    <row r="5">
      <c r="A5" s="3" t="inlineStr">
        <is>
          <t>Part fixe non soumise (%)</t>
        </is>
      </c>
      <c r="B5" s="14" t="n">
        <v>20</v>
      </c>
    </row>
    <row r="6">
      <c r="A6" s="3" t="inlineStr">
        <is>
          <t>Indice à la date de référence (I0)</t>
        </is>
      </c>
      <c r="B6" s="14" t="n">
        <v>108.4</v>
      </c>
    </row>
    <row r="7">
      <c r="A7" s="3" t="inlineStr">
        <is>
          <t>Indice à l'exécution (I1)</t>
        </is>
      </c>
      <c r="B7" s="14" t="n">
        <v>113.2</v>
      </c>
    </row>
    <row r="8">
      <c r="A8" s="3" t="inlineStr">
        <is>
          <t>Taux de renchérissement net = (1 − part fixe) × (I1 − I0) / I0</t>
        </is>
      </c>
      <c r="B8" s="15">
        <f>(1-B5/100)*((B7-B6)/B6)</f>
        <v/>
      </c>
    </row>
    <row r="9">
      <c r="A9" s="3" t="inlineStr">
        <is>
          <t>Montant du renchérissement HT</t>
        </is>
      </c>
      <c r="B9" s="11">
        <f>ROUND(B4*B8,2)</f>
        <v/>
      </c>
    </row>
    <row r="10">
      <c r="A10" s="3" t="inlineStr">
        <is>
          <t>Total facturable HT</t>
        </is>
      </c>
      <c r="B10" s="11">
        <f>B4+B9</f>
        <v/>
      </c>
    </row>
    <row r="12">
      <c r="A12" s="12" t="inlineStr">
        <is>
          <t>Mode 2 : méthode paramétrique (SIA 122)</t>
        </is>
      </c>
    </row>
    <row r="13">
      <c r="A13" s="3" t="inlineStr">
        <is>
          <t>Montant des travaux HT (P0)</t>
        </is>
      </c>
      <c r="B13" s="8" t="n">
        <v>100000</v>
      </c>
    </row>
    <row r="14">
      <c r="A14" s="3" t="inlineStr">
        <is>
          <t>Part fixe f_F (%)</t>
        </is>
      </c>
      <c r="B14" s="14" t="n">
        <v>20</v>
      </c>
    </row>
    <row r="15">
      <c r="A15" s="3" t="inlineStr">
        <is>
          <t>Pondération salaires f_S (%)</t>
        </is>
      </c>
      <c r="B15" s="14" t="n">
        <v>45</v>
      </c>
    </row>
    <row r="16">
      <c r="A16" s="3" t="inlineStr">
        <is>
          <t>Pondération matériaux f_M (%)</t>
        </is>
      </c>
      <c r="B16" s="14" t="n">
        <v>35</v>
      </c>
    </row>
    <row r="17">
      <c r="A17" s="3" t="inlineStr">
        <is>
          <t>Hausse des salaires ΔS (%)</t>
        </is>
      </c>
      <c r="B17" s="13" t="n">
        <v>2.5</v>
      </c>
    </row>
    <row r="18">
      <c r="A18" s="3" t="inlineStr">
        <is>
          <t>Hausse de l'indice matériaux ΔM (%)</t>
        </is>
      </c>
      <c r="B18" s="13" t="n">
        <v>6.8</v>
      </c>
    </row>
    <row r="19">
      <c r="A19" s="3" t="inlineStr">
        <is>
          <t>Coefficient = f_S × ΔS + f_M × ΔM</t>
        </is>
      </c>
      <c r="B19" s="15">
        <f>(B15/100)*(B17/100)+(B16/100)*(B18/100)</f>
        <v/>
      </c>
    </row>
    <row r="20">
      <c r="A20" s="3" t="inlineStr">
        <is>
          <t>Montant du renchérissement HT</t>
        </is>
      </c>
      <c r="B20" s="11">
        <f>ROUND(B13*B19,2)</f>
        <v/>
      </c>
    </row>
    <row r="21">
      <c r="A21" s="3" t="inlineStr">
        <is>
          <t>Total facturable HT</t>
        </is>
      </c>
      <c r="B21" s="11">
        <f>B13+B20</f>
        <v/>
      </c>
    </row>
    <row r="22">
      <c r="A22" s="3" t="inlineStr">
        <is>
          <t>Contrôle : f_F + f_S + f_M (doit valoir 100)</t>
        </is>
      </c>
      <c r="B22" s="16">
        <f>B14+B15+B16</f>
        <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78" customWidth="1" min="1" max="1"/>
    <col width="18" customWidth="1" min="2" max="2"/>
    <col width="18" customWidth="1" min="3" max="3"/>
    <col width="18" customWidth="1" min="4" max="4"/>
    <col width="18" customWidth="1" min="5" max="5"/>
  </cols>
  <sheetData>
    <row r="1">
      <c r="A1" s="5" t="inlineStr">
        <is>
          <t>3.6 · Retenues d'entreprise générale : érosion de la marge et majoration préventive</t>
        </is>
      </c>
    </row>
    <row r="2">
      <c r="A2" s="6" t="inlineStr">
        <is>
          <t>Majoration = 1 / (1 − total des taux de retenues). Le forfait en CHF est converti en % de la soumission.</t>
        </is>
      </c>
    </row>
    <row r="4">
      <c r="A4" s="3" t="inlineStr">
        <is>
          <t>Montant de la soumission HT (CHF)</t>
        </is>
      </c>
      <c r="B4" s="8" t="n">
        <v>150000</v>
      </c>
    </row>
    <row r="5">
      <c r="A5" s="3" t="inlineStr">
        <is>
          <t>Marge bénéficiaire nette visée (%)</t>
        </is>
      </c>
      <c r="B5" s="14" t="n">
        <v>10</v>
      </c>
    </row>
    <row r="7">
      <c r="A7" s="12" t="inlineStr">
        <is>
          <t>Déductions imposées par l'entreprise générale</t>
        </is>
      </c>
      <c r="B7" s="12" t="inlineStr">
        <is>
          <t>Valeur</t>
        </is>
      </c>
    </row>
    <row r="8">
      <c r="A8" s="3" t="inlineStr">
        <is>
          <t>Eau, électricité et chauffage de chantier (%)</t>
        </is>
      </c>
      <c r="B8" s="14" t="n">
        <v>1.2</v>
      </c>
    </row>
    <row r="9">
      <c r="A9" s="3" t="inlineStr">
        <is>
          <t>Compte de prorata, nettoyage général et bennes (%)</t>
        </is>
      </c>
      <c r="B9" s="14" t="n">
        <v>1.5</v>
      </c>
    </row>
    <row r="10">
      <c r="A10" s="3" t="inlineStr">
        <is>
          <t>Assurance RC globale / travaux de construction (ATC) refacturée (%)</t>
        </is>
      </c>
      <c r="B10" s="14" t="n">
        <v>0.8</v>
      </c>
    </row>
    <row r="11">
      <c r="A11" s="3" t="inlineStr">
        <is>
          <t>Frais de téléphone, sanitaires de chantier et clôtures (%)</t>
        </is>
      </c>
      <c r="B11" s="14" t="n">
        <v>0.5</v>
      </c>
    </row>
    <row r="12">
      <c r="A12" s="3" t="inlineStr">
        <is>
          <t>Forfait panneau de chantier et badge d'accès (CHF)</t>
        </is>
      </c>
      <c r="B12" s="17" t="n">
        <v>600</v>
      </c>
    </row>
    <row r="13">
      <c r="A13" s="3" t="inlineStr">
        <is>
          <t>Escompte déduit d'office, même en cas de paiement tardif (%)</t>
        </is>
      </c>
      <c r="B13" s="14" t="n">
        <v>2</v>
      </c>
    </row>
    <row r="15">
      <c r="A15" s="3" t="inlineStr">
        <is>
          <t>Total des ponctions cachées (CHF)</t>
        </is>
      </c>
      <c r="B15" s="11">
        <f>ROUND(B4*(B8+B9+B10+B11+B13)/100+B12,2)</f>
        <v/>
      </c>
    </row>
    <row r="16">
      <c r="A16" s="3" t="inlineStr">
        <is>
          <t>Total des ponctions en % du contrat</t>
        </is>
      </c>
      <c r="B16" s="18">
        <f>B15/B4*100</f>
        <v/>
      </c>
    </row>
    <row r="17">
      <c r="A17" s="3" t="inlineStr">
        <is>
          <t>Marge visée (CHF)</t>
        </is>
      </c>
      <c r="B17" s="11">
        <f>ROUND(B4*B5/100,2)</f>
        <v/>
      </c>
    </row>
    <row r="18">
      <c r="A18" s="3" t="inlineStr">
        <is>
          <t>Marge nette réelle restante (CHF)</t>
        </is>
      </c>
      <c r="B18" s="11">
        <f>B17-B15</f>
        <v/>
      </c>
    </row>
    <row r="19">
      <c r="A19" s="3" t="inlineStr">
        <is>
          <t>Marge nette réelle restante (%)</t>
        </is>
      </c>
      <c r="B19" s="18">
        <f>B18/B4*100</f>
        <v/>
      </c>
    </row>
    <row r="20">
      <c r="A20" s="3" t="inlineStr">
        <is>
          <t>Perte de bénéfice net (%)</t>
        </is>
      </c>
      <c r="B20" s="16">
        <f>B15/B17*100</f>
        <v/>
      </c>
    </row>
    <row r="21">
      <c r="A21" s="3" t="inlineStr">
        <is>
          <t>Coefficient de majoration 1 / (1 − taux)</t>
        </is>
      </c>
      <c r="B21" s="19">
        <f>1/(1-B16/100)</f>
        <v/>
      </c>
    </row>
    <row r="22">
      <c r="A22" s="3" t="inlineStr">
        <is>
          <t>Majoration préventive (%)</t>
        </is>
      </c>
      <c r="B22" s="18">
        <f>(B21-1)*100</f>
        <v/>
      </c>
    </row>
    <row r="23">
      <c r="A23" s="3" t="inlineStr">
        <is>
          <t>Offre majorée (CHF)</t>
        </is>
      </c>
      <c r="B23" s="11">
        <f>ROUND(B4*B21,2)</f>
        <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D11"/>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26" customWidth="1" min="1" max="1"/>
    <col width="55" customWidth="1" min="2" max="2"/>
    <col width="55" customWidth="1" min="3" max="3"/>
    <col width="70" customWidth="1" min="4" max="4"/>
  </cols>
  <sheetData>
    <row r="1">
      <c r="A1" s="20" t="inlineStr">
        <is>
          <t>Critère juridique</t>
        </is>
      </c>
      <c r="B1" s="20" t="inlineStr">
        <is>
          <t>Ancien CO (contrats jusqu'au 31.12.2025)</t>
        </is>
      </c>
      <c r="C1" s="20" t="inlineStr">
        <is>
          <t>Nouveau CO révisé (dès le 01.01.2026)</t>
        </is>
      </c>
      <c r="D1" s="20" t="inlineStr">
        <is>
          <t>Norme SIA 118 (si intégrée au contrat)</t>
        </is>
      </c>
    </row>
    <row r="2">
      <c r="A2" s="21" t="inlineStr">
        <is>
          <t>Réception de l'ouvrage</t>
        </is>
      </c>
      <c r="B2" s="22" t="inlineStr">
        <is>
          <t>Après la livraison, le maître vérifie l'état de l'ouvrage aussitôt que la marche habituelle des affaires le permet (art. 367 al. 1 CO). Pas de procédure formelle de réception.</t>
        </is>
      </c>
      <c r="C2" s="22" t="inlineStr">
        <is>
          <t>Inchangé : vérification et avis des défauts après la livraison (art. 367 al. 1 CO). La révision n'introduit pas de réception formelle.</t>
        </is>
      </c>
      <c r="D2" s="22" t="inlineStr">
        <is>
          <t>Réception formelle : l'entrepreneur avise la direction des travaux de l'achèvement, la vérification commune a lieu dans le délai d'un mois et fait l'objet d'un procès-verbal signé (art. 158) ; l'ouvrage est reçu à la fin de la vérification s'il n'a pas de défaut (art. 159).</t>
        </is>
      </c>
    </row>
    <row r="3">
      <c r="A3" s="21" t="inlineStr">
        <is>
          <t>Avis des défauts</t>
        </is>
      </c>
      <c r="B3" s="22" t="inlineStr">
        <is>
          <t>Avis immédiat : défauts apparents dès la vérification, défauts cachés aussitôt après leur découverte (art. 367 al. 1 et 370 al. 3 CO). La jurisprudence tolère quelques jours (de l'ordre de 2 à 7 jours ouvrables).</t>
        </is>
      </c>
      <c r="C3" s="22" t="inlineStr">
        <is>
          <t>Ouvrage immobilier : 60 jours pour signaler les défauts (art. 367 al. 1bis CO) ; défauts cachés : 60 jours dès leur découverte (art. 370 al. 4 CO). Toute convention imposant un délai plus court est nulle.</t>
        </is>
      </c>
      <c r="D3" s="22" t="inlineStr">
        <is>
          <t>Pendant le délai de dénonciation de 2 ans dès la réception, les défauts peuvent être invoqués en tout temps (art. 172 et 173). Au-delà, les défauts cachés se signalent aussitôt après leur découverte (art. 179 al. 2) ; le délai minimal de 60 jours du CO révisé reste réservé.</t>
        </is>
      </c>
    </row>
    <row r="4">
      <c r="A4" s="21" t="inlineStr">
        <is>
          <t>Fardeau de la preuve</t>
        </is>
      </c>
      <c r="B4" s="22" t="inlineStr">
        <is>
          <t>Le maître prouve l'existence du défaut après la livraison de l'ouvrage.</t>
        </is>
      </c>
      <c r="C4" s="22" t="inlineStr">
        <is>
          <t>Inchangé : le maître prouve l'existence du défaut après la livraison.</t>
        </is>
      </c>
      <c r="D4" s="22" t="inlineStr">
        <is>
          <t>Pendant les 2 ans, en cas de contestation, c'est à l'entrepreneur de prouver qu'un fait relevé n'est pas un défaut (art. 174 al. 3). Pour un défaut caché découvert après les 2 ans, c'est au maître de le prouver (art. 179 al. 5).</t>
        </is>
      </c>
    </row>
    <row r="5">
      <c r="A5" s="21" t="inlineStr">
        <is>
          <t>Droit à la réfection</t>
        </is>
      </c>
      <c r="B5" s="22" t="inlineStr">
        <is>
          <t>Le maître peut exiger la réfection gratuite si elle n'entraîne pas de dépenses excessives (art. 368 al. 2 CO). Une clause peut en principe la limiter ou l'exclure.</t>
        </is>
      </c>
      <c r="C5" s="22" t="inlineStr">
        <is>
          <t>Droit à la réfection maintenu, et impératif : toute clause convenue à l'avance qui restreint ou exclut le droit à la réparation des défauts est nulle si le défaut concerne une construction (art. 368 al. 2bis CO).</t>
        </is>
      </c>
      <c r="D5" s="22" t="inlineStr">
        <is>
          <t>Le maître exige d'abord la réfection dans un délai convenable (art. 169 al. 1 ch. 1 et 174 al. 2) ; les frais sont à la charge de l'entrepreneur (art. 170). À défaut : réduction du prix ou résolution du contrat (art. 169).</t>
        </is>
      </c>
    </row>
    <row r="6">
      <c r="A6" s="21" t="inlineStr">
        <is>
          <t>Prescription des droits de garantie</t>
        </is>
      </c>
      <c r="B6" s="22" t="inlineStr">
        <is>
          <t>5 ans dès la réception pour un ouvrage immobilier (art. 371 al. 2 CO).</t>
        </is>
      </c>
      <c r="C6" s="22" t="inlineStr">
        <is>
          <t>5 ans (art. 371 al. 2 CO). Ce délai ne peut pas être modifié au détriment du maître (art. 371 al. 3 CO).</t>
        </is>
      </c>
      <c r="D6" s="22" t="inlineStr">
        <is>
          <t>5 ans dès la réception (art. 180 al. 1) ; 10 ans pour les défauts que l'entrepreneur a intentionnellement dissimulés (art. 180 al. 2).</t>
        </is>
      </c>
    </row>
    <row r="7">
      <c r="A7" s="21" t="inlineStr">
        <is>
          <t>Retenue de garantie sur acomptes</t>
        </is>
      </c>
      <c r="B7" s="22" t="inlineStr">
        <is>
          <t>Aucune retenue sans clause contractuelle : le prix est dû à la livraison (art. 372 CO).</t>
        </is>
      </c>
      <c r="C7" s="22" t="inlineStr">
        <is>
          <t>Inchangé : aucune retenue sans clause contractuelle.</t>
        </is>
      </c>
      <c r="D7" s="22" t="inlineStr">
        <is>
          <t>Retenue de 10 % de la valeur des prestations ; 5 % (au moins 50'000 CHF) si la contre-valeur dépasse 500'000 CHF ; plafond de 2'000'000 CHF sauf convention contraire (art. 150). Elle garantit l'exécution jusqu'à la réception (art. 149).</t>
        </is>
      </c>
    </row>
    <row r="8">
      <c r="A8" s="21" t="inlineStr">
        <is>
          <t>Cautionnement après la réception</t>
        </is>
      </c>
      <c r="B8" s="22" t="inlineStr">
        <is>
          <t>Aucune garantie bancaire sans clause contractuelle.</t>
        </is>
      </c>
      <c r="C8" s="22" t="inlineStr">
        <is>
          <t>Inchangé : aucune garantie sans clause contractuelle.</t>
        </is>
      </c>
      <c r="D8" s="22" t="inlineStr">
        <is>
          <t>Cautionnement solidaire (banque, assurance ou organisation professionnelle) de 10 % de la somme totale ; 5 % au-delà de 300'000 CHF, au moins 30'000 et au plus 2'000'000 CHF. Il reste engagé jusqu'à la fin du délai de dénonciation de 2 ans (art. 181).</t>
        </is>
      </c>
    </row>
    <row r="9">
      <c r="A9" s="21" t="inlineStr">
        <is>
          <t>Avenants et modifications de commande</t>
        </is>
      </c>
      <c r="B9" s="22" t="inlineStr">
        <is>
          <t>Pas de règle équivalente à l'art. 86 SIA 118 : le prix convenu s'applique, sous réserve des cas des art. 373 al. 2 et 374 CO.</t>
        </is>
      </c>
      <c r="C9" s="22" t="inlineStr">
        <is>
          <t>Inchangé.</t>
        </is>
      </c>
      <c r="D9" s="22" t="inlineStr">
        <is>
          <t>Variation de quantité : le prix unitaire reste valable entre 80 % et 120 % (art. 86 al. 1). Au-delà, chaque partie peut exiger un prix complémentaire pour la quantité qui dépasse 120 % ou n'atteint pas 80 % (art. 86 al. 2), par avenant. Prestations nouvelles : art. 87.</t>
        </is>
      </c>
    </row>
    <row r="10">
      <c r="A10" s="21" t="inlineStr">
        <is>
          <t>Travaux en régie</t>
        </is>
      </c>
      <c r="B10" s="22" t="inlineStr">
        <is>
          <t>Pas de réglementation propre : la rémunération suit le contrat ou les usages (art. 374 CO).</t>
        </is>
      </c>
      <c r="C10" s="22" t="inlineStr">
        <is>
          <t>Inchangé.</t>
        </is>
      </c>
      <c r="D10" s="22" t="inlineStr">
        <is>
          <t>Rapport quotidien établi et signé par l'entrepreneur ; la direction des travaux le retourne signé dans les 7 jours et traite les divergences dans le délai d'un mois (art. 47). Factures mensuelles (art. 55), sans retenue (art. 149 al. 2).</t>
        </is>
      </c>
    </row>
    <row r="11">
      <c r="A11" s="21" t="inlineStr">
        <is>
          <t>Délais de paiement</t>
        </is>
      </c>
      <c r="B11" s="22" t="inlineStr">
        <is>
          <t>Prix dû à la livraison (art. 372 al. 1 CO), sauf convention contraire ; intérêts moratoires de 5 % dès la mise en demeure (art. 102 et 104 CO).</t>
        </is>
      </c>
      <c r="C11" s="22" t="inlineStr">
        <is>
          <t>Inchangé.</t>
        </is>
      </c>
      <c r="D11" s="22" t="inlineStr">
        <is>
          <t>Paiement dans les 30 jours (art. 190 al. 1) ; passé ce délai, le maître perd le droit à l'escompte et la mise en demeure par interpellation fait courir les intérêts moratoires.</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F13"/>
  <sheetViews>
    <sheetView workbookViewId="0">
      <pane ySplit="1" topLeftCell="A2" activePane="bottomLeft" state="frozen"/>
      <selection pane="bottomLeft" activeCell="A1" sqref="A1"/>
    </sheetView>
  </sheetViews>
  <sheetFormatPr baseColWidth="8" defaultRowHeight="15"/>
  <cols>
    <col width="5" customWidth="1" min="1" max="1"/>
    <col width="48" customWidth="1" min="2" max="2"/>
    <col width="22" customWidth="1" min="3" max="3"/>
    <col width="90" customWidth="1" min="4" max="4"/>
    <col width="26" customWidth="1" min="5" max="5"/>
    <col width="16" customWidth="1" min="6" max="6"/>
  </cols>
  <sheetData>
    <row r="1">
      <c r="A1" s="20" t="inlineStr">
        <is>
          <t>N°</t>
        </is>
      </c>
      <c r="B1" s="20" t="inlineStr">
        <is>
          <t>Clause</t>
        </is>
      </c>
      <c r="C1" s="20" t="inlineStr">
        <is>
          <t>Gravité</t>
        </is>
      </c>
      <c r="D1" s="20" t="inlineStr">
        <is>
          <t>Pourquoi et que faire</t>
        </is>
      </c>
      <c r="E1" s="20" t="inlineStr">
        <is>
          <t>Référence</t>
        </is>
      </c>
      <c r="F1" s="20" t="inlineStr">
        <is>
          <t>Traitée (oui / non)</t>
        </is>
      </c>
    </row>
    <row r="2">
      <c r="A2" s="22" t="n">
        <v>1</v>
      </c>
      <c r="B2" s="22" t="inlineStr">
        <is>
          <t>Renonciation anticipée à l'hypothèque légale des artisans</t>
        </is>
      </c>
      <c r="C2" s="22" t="inlineStr">
        <is>
          <t>Nulle de plein droit</t>
        </is>
      </c>
      <c r="D2" s="22" t="inlineStr">
        <is>
          <t>L'entrepreneur général fait signer une renonciation au droit d'inscrire l'hypothèque légale. Selon le cahier des charges, une telle renonciation anticipée est nulle (art. 837 al. 3 CC) : elle ne vous prive de rien, mais la présence de la clause révèle un donneur d'ordre à risque. Biffez-la.</t>
        </is>
      </c>
      <c r="E2" s="22" t="inlineStr">
        <is>
          <t>art. 837 CC</t>
        </is>
      </c>
      <c r="F2" s="22" t="inlineStr"/>
    </row>
    <row r="3">
      <c r="A3" s="22" t="n">
        <v>2</v>
      </c>
      <c r="B3" s="22" t="inlineStr">
        <is>
          <t>Clause « Pay-when-paid » (paiement subordonné au paiement du maître d'ouvrage)</t>
        </is>
      </c>
      <c r="C3" s="22" t="inlineStr">
        <is>
          <t>Clause dangereuse</t>
        </is>
      </c>
      <c r="D3" s="22" t="inlineStr">
        <is>
          <t>Vous ne seriez payé que lorsque l'entrepreneur général l'est lui-même : vous portez le risque d'insolvabilité du maître d'ouvrage, que vous ne contrôlez pas. À biffer, ou à limiter à un délai maximal de paiement ferme.</t>
        </is>
      </c>
      <c r="E3" s="22" t="inlineStr">
        <is>
          <t>art. 190 SIA 118</t>
        </is>
      </c>
      <c r="F3" s="22" t="inlineStr"/>
    </row>
    <row r="4">
      <c r="A4" s="22" t="n">
        <v>3</v>
      </c>
      <c r="B4" s="22" t="inlineStr">
        <is>
          <t>Pénalités de retard non plafonnées ou indépendantes de votre faute</t>
        </is>
      </c>
      <c r="C4" s="22" t="inlineStr">
        <is>
          <t>Clause dangereuse</t>
        </is>
      </c>
      <c r="D4" s="22" t="inlineStr">
        <is>
          <t>La SIA 118 n'admet que des pénalités « équitables » (art. 98) et pas si vous avez droit à une prolongation de délai. Exigez un plafond (en pratique de 5 % à 10 % du prix) et réservez les prolongations ; un juge peut réduire une peine excessive (art. 163 al. 3 CO).</t>
        </is>
      </c>
      <c r="E4" s="22" t="inlineStr">
        <is>
          <t>art. 98 SIA 118, art. 163 CO</t>
        </is>
      </c>
      <c r="F4" s="22" t="inlineStr"/>
    </row>
    <row r="5">
      <c r="A5" s="22" t="n">
        <v>4</v>
      </c>
      <c r="B5" s="22" t="inlineStr">
        <is>
          <t>Compte de prorata forfaitaire de 3 % à 6 % sans justificatifs</t>
        </is>
      </c>
      <c r="C5" s="22" t="inlineStr">
        <is>
          <t>À négocier</t>
        </is>
      </c>
      <c r="D5" s="22" t="inlineStr">
        <is>
          <t>Une ponction en pourcentage, sans décompte des frais réels, rogne directement votre marge. Demandez un décompte justifié, une assiette claire et un plafond.</t>
        </is>
      </c>
      <c r="E5" s="22" t="inlineStr">
        <is>
          <t>art. 129 à 135 SIA 118</t>
        </is>
      </c>
      <c r="F5" s="22" t="inlineStr"/>
    </row>
    <row r="6">
      <c r="A6" s="22" t="n">
        <v>5</v>
      </c>
      <c r="B6" s="22" t="inlineStr">
        <is>
          <t>Eau, électricité et chauffage de chantier mis à votre charge</t>
        </is>
      </c>
      <c r="C6" s="22" t="inlineStr">
        <is>
          <t>À négocier</t>
        </is>
      </c>
      <c r="D6" s="22" t="inlineStr">
        <is>
          <t>La SIA 118 met à la charge du maître l'alimentation en électricité jusqu'au point de raccordement (art. 129) et en eau (art. 133), et la consommation du second œuvre (art. 135 al. 3), sauf clause contraire. Refusez une déduction forfaitaire ou chiffrez-la dans votre prix.</t>
        </is>
      </c>
      <c r="E6" s="22" t="inlineStr">
        <is>
          <t>art. 129, 133 à 135 SIA 118</t>
        </is>
      </c>
      <c r="F6" s="22" t="inlineStr"/>
    </row>
    <row r="7">
      <c r="A7" s="22" t="n">
        <v>6</v>
      </c>
      <c r="B7" s="22" t="inlineStr">
        <is>
          <t>Nettoyage général et bennes répartis sur tous les corps de métier</t>
        </is>
      </c>
      <c r="C7" s="22" t="inlineStr">
        <is>
          <t>À négocier</t>
        </is>
      </c>
      <c r="D7" s="22" t="inlineStr">
        <is>
          <t>Faites répartir selon la cause : chacun évacue ses déchets, le nettoyage commun est facturé selon une clé justifiée.</t>
        </is>
      </c>
      <c r="E7" s="22" t="inlineStr">
        <is>
          <t>art. 129 à 135 SIA 118</t>
        </is>
      </c>
      <c r="F7" s="22" t="inlineStr"/>
    </row>
    <row r="8">
      <c r="A8" s="22" t="n">
        <v>7</v>
      </c>
      <c r="B8" s="22" t="inlineStr">
        <is>
          <t>Assurance RC globale ou travaux de construction (ATC) refacturée</t>
        </is>
      </c>
      <c r="C8" s="22" t="inlineStr">
        <is>
          <t>À négocier</t>
        </is>
      </c>
      <c r="D8" s="22" t="inlineStr">
        <is>
          <t>Vous payez parfois deux fois : votre propre RC et la quote-part de l'entrepreneur général. Demandez la police, la prime réelle et la clé de répartition.</t>
        </is>
      </c>
      <c r="E8" s="22" t="inlineStr"/>
      <c r="F8" s="22" t="inlineStr"/>
    </row>
    <row r="9">
      <c r="A9" s="22" t="n">
        <v>8</v>
      </c>
      <c r="B9" s="22" t="inlineStr">
        <is>
          <t>Frais de téléphone, sanitaires, clôtures, panneau de chantier et badges forfaitaires</t>
        </is>
      </c>
      <c r="C9" s="22" t="inlineStr">
        <is>
          <t>À négocier</t>
        </is>
      </c>
      <c r="D9" s="22" t="inlineStr">
        <is>
          <t>Des forfaits sans lien avec votre part de chantier : plafonnez-les ou intégrez-les à un taux unique, négocié avant la signature.</t>
        </is>
      </c>
      <c r="E9" s="22" t="inlineStr"/>
      <c r="F9" s="22" t="inlineStr"/>
    </row>
    <row r="10">
      <c r="A10" s="22" t="n">
        <v>9</v>
      </c>
      <c r="B10" s="22" t="inlineStr">
        <is>
          <t>Escompte déduit d'office, même en cas de paiement tardif</t>
        </is>
      </c>
      <c r="C10" s="22" t="inlineStr">
        <is>
          <t>Clause dangereuse</t>
        </is>
      </c>
      <c r="D10" s="22" t="inlineStr">
        <is>
          <t>Selon la SIA 118, le maître qui paie après 30 jours perd le droit à l'escompte (art. 190 al. 1). Une déduction d'office détourne cette règle : conditionnez l'escompte à un paiement dans le délai.</t>
        </is>
      </c>
      <c r="E10" s="22" t="inlineStr">
        <is>
          <t>art. 190 SIA 118</t>
        </is>
      </c>
      <c r="F10" s="22" t="inlineStr"/>
    </row>
    <row r="11">
      <c r="A11" s="22" t="n">
        <v>10</v>
      </c>
      <c r="B11" s="22" t="inlineStr">
        <is>
          <t>Retenue de garantie ou cautionnement supérieurs à la norme, ou libérés tardivement</t>
        </is>
      </c>
      <c r="C11" s="22" t="inlineStr">
        <is>
          <t>À négocier</t>
        </is>
      </c>
      <c r="D11" s="22" t="inlineStr">
        <is>
          <t>La SIA 118 prévoit une retenue de 10 % (5 % dès 500'000 CHF) et un cautionnement de 10 % (5 % dès 300'000 CHF) ; la retenue échoit à la réception, au décompte final et à la remise du cautionnement (art. 150, 152, 181). Alignez le contrat sur ces valeurs.</t>
        </is>
      </c>
      <c r="E11" s="22" t="inlineStr">
        <is>
          <t>art. 150, 152, 181 SIA 118</t>
        </is>
      </c>
      <c r="F11" s="22" t="inlineStr"/>
    </row>
    <row r="12">
      <c r="A12" s="22" t="n">
        <v>11</v>
      </c>
      <c r="B12" s="22" t="inlineStr">
        <is>
          <t>Délais de paiement allongés (60 à 90 jours) ou paiement soumis à une approbation sans limite de temps</t>
        </is>
      </c>
      <c r="C12" s="22" t="inlineStr">
        <is>
          <t>À négocier</t>
        </is>
      </c>
      <c r="D12" s="22" t="inlineStr">
        <is>
          <t>Le délai de la SIA 118 est de 30 jours (art. 190). Exigez un délai ferme, des intérêts moratoires et la possibilité de résilier après un délai supplémentaire.</t>
        </is>
      </c>
      <c r="E12" s="22" t="inlineStr">
        <is>
          <t>art. 190 SIA 118</t>
        </is>
      </c>
      <c r="F12" s="22" t="inlineStr"/>
    </row>
    <row r="13">
      <c r="A13" s="22" t="n">
        <v>12</v>
      </c>
      <c r="B13" s="22" t="inlineStr">
        <is>
          <t>Interdiction de facturer les avenants, la régie ou le renchérissement (« prix tout compris, ferme et non révisable »)</t>
        </is>
      </c>
      <c r="C13" s="22" t="inlineStr">
        <is>
          <t>Clause dangereuse</t>
        </is>
      </c>
      <c r="D13" s="22" t="inlineStr">
        <is>
          <t>Cette clause peut vous priver de l'art. 86 (variation des quantités), de l'art. 87 (prestations nouvelles) et du renchérissement. Le prix forfaitaire exclut le renchérissement s'il est expressément désigné comme tel (art. 41) : vérifiez ce qui est écrit.</t>
        </is>
      </c>
      <c r="E13" s="22" t="inlineStr">
        <is>
          <t>art. 41, 64, 86, 87 SIA 118</t>
        </is>
      </c>
      <c r="F13" s="2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2026-11-06T09:40:53Z</dcterms:created>
  <dcterms:modified xsi:type="dcterms:W3CDTF">2026-11-06T09:40:53Z</dcterms:modified>
</cp:coreProperties>
</file>